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240" firstSheet="1" activeTab="1"/>
  </bookViews>
  <sheets>
    <sheet name="Cálculo PER" sheetId="1" r:id="rId1"/>
    <sheet name="Apalancamiento financiero" sheetId="2" r:id="rId2"/>
  </sheets>
  <definedNames/>
  <calcPr fullCalcOnLoad="1"/>
</workbook>
</file>

<file path=xl/sharedStrings.xml><?xml version="1.0" encoding="utf-8"?>
<sst xmlns="http://schemas.openxmlformats.org/spreadsheetml/2006/main" count="79" uniqueCount="51">
  <si>
    <t>La empresa X y Z plantean fusionarse.</t>
  </si>
  <si>
    <t>X es la empresa adquirente y Z la empresa objetivo. X** es la compañía resultante de la combinación de las dos anteriores. Los precios de la acción</t>
  </si>
  <si>
    <t>y beneficio de la acción son los que se muestran a continuación. El PER de X es 20 y el de Z es 15.</t>
  </si>
  <si>
    <t>a) Precio por Acción</t>
  </si>
  <si>
    <t>b) Beneficio por Acción</t>
  </si>
  <si>
    <t>PER=a/b</t>
  </si>
  <si>
    <t>Total Acciones</t>
  </si>
  <si>
    <t>Ganancias Totales</t>
  </si>
  <si>
    <t>Valor de Mercado</t>
  </si>
  <si>
    <t>Empresa X</t>
  </si>
  <si>
    <t>Empresa Z</t>
  </si>
  <si>
    <t>Empresa X**</t>
  </si>
  <si>
    <t>Dado que el precio de la acción de X es de 60 €, puede emitir 50.000 nuevas acciones para comprar la empresa Z (3.000.000 €/ 60 €=50.000 acciones). El número</t>
  </si>
  <si>
    <t xml:space="preserve">total  de acciones que X tendrá tras la adquisición de Z será de 250.000 que consisten en las 200.000 originales que tenía X más las 50.000 nuevas emitidas para </t>
  </si>
  <si>
    <t>la adquisición de Z.</t>
  </si>
  <si>
    <t xml:space="preserve">Si dividimos el beneficio tras la adquisición entre el número total de acciones, el nuevo beneficio por acción es de 3,20 € que es 0,20 € más alto que el PER de X </t>
  </si>
  <si>
    <t>antes de la adquisición.</t>
  </si>
  <si>
    <t xml:space="preserve">Sin embargo economicamente no se ha creado ningún valor, dado que el valor de mercado de X** es igual a la suma del valor de las dos compañias antes de la </t>
  </si>
  <si>
    <t>adquisición (12 mil €+ 3mill €= 15 mill.€)</t>
  </si>
  <si>
    <t>El aparente crecimiento en el beneficio por acción no se debe al crecimiento en las ganancias de la compañía a través de la inversión de capital, por incremento</t>
  </si>
  <si>
    <t>de la eficiencia de la compañía o por la sinergia creada sino por lo que implica a nivel contable la adquisición de una compañía con un PER inferior.</t>
  </si>
  <si>
    <t>Apalancamiento Financiero. Caso práctico</t>
  </si>
  <si>
    <t>Ejemplo:</t>
  </si>
  <si>
    <t xml:space="preserve">Una empresa adquiere una máquina por importe de 100.000 €, con ella es capaz de desarrollar un negocio que genera un beneficio de explotación anual de 6.000 €. </t>
  </si>
  <si>
    <t>Veamos como queda el beneficio anual y otras magnitudes en función de la financiación elegida para adquirir la máquina y los tipos de interés del endeudamiento,</t>
  </si>
  <si>
    <t>sabiendo que los resultados empresariales tributan al 30% en el impuesto sobre beneficios (Impuesto sobre Sociedades en España).</t>
  </si>
  <si>
    <t>a) Se financia la totalidad con una ampliación de capital de 100.000 Euros.</t>
  </si>
  <si>
    <t xml:space="preserve">b) Se financia con un préstamo de 50.000 €, a devolver dentro de cinco años, que devenga un tipo de interés anual del 4%; y una ampliación de capital de 50.000 €.  </t>
  </si>
  <si>
    <t xml:space="preserve">c) Se financia con un préstamo de 90.000 €, a devolver dentro de cinco años, que devenga un tipo de interés nominal anual del 4%; y una ampliación de capital de 10.000 €. </t>
  </si>
  <si>
    <t>Concepto</t>
  </si>
  <si>
    <t>a</t>
  </si>
  <si>
    <t>b</t>
  </si>
  <si>
    <t>c</t>
  </si>
  <si>
    <t>Resultado de Explotación</t>
  </si>
  <si>
    <t xml:space="preserve">Gastos financieros (intereses) </t>
  </si>
  <si>
    <t>Resultado antes de impuestos</t>
  </si>
  <si>
    <t>Impuesto s/Beneficio (30%)</t>
  </si>
  <si>
    <t>Resultado después de Imptos</t>
  </si>
  <si>
    <t>Fondos propios dest. a inversión</t>
  </si>
  <si>
    <t>Rdto Activo Explotación (ROI)</t>
  </si>
  <si>
    <t>Rentabilidad Fondos Propios (ROE)</t>
  </si>
  <si>
    <t>ROE: Resultados después de Impuestos/Fondos Propios</t>
  </si>
  <si>
    <t>ROI: Resultado de Explotación/Activo de Explotación</t>
  </si>
  <si>
    <r>
      <t xml:space="preserve">En este caso el ROI es superior al tipo de interés del préstamo, luego la empresa está en situación de </t>
    </r>
    <r>
      <rPr>
        <b/>
        <sz val="11"/>
        <color indexed="8"/>
        <rFont val="Calibri"/>
        <family val="2"/>
      </rPr>
      <t>Apalancamiento Financiero Positivo</t>
    </r>
    <r>
      <rPr>
        <sz val="11"/>
        <color theme="1"/>
        <rFont val="Calibri"/>
        <family val="2"/>
      </rPr>
      <t>. Ello implica que a más endeudamiento</t>
    </r>
  </si>
  <si>
    <t xml:space="preserve">tipo de interés  </t>
  </si>
  <si>
    <t>destinado a la financiación del activo, mayor es la rentabilidad de los fondos aportados por los accionistas (ROE).</t>
  </si>
  <si>
    <t>Veamos que sucede cuando el tipo de interés nominal anual del préstamo es del 7%</t>
  </si>
  <si>
    <r>
      <t xml:space="preserve">En este caso el ROI es inferior al tipo de interés del préstamo, luego la empresa está en situación de </t>
    </r>
    <r>
      <rPr>
        <b/>
        <sz val="11"/>
        <color indexed="8"/>
        <rFont val="Calibri"/>
        <family val="2"/>
      </rPr>
      <t>Apalancamiento Financiero Negativo</t>
    </r>
    <r>
      <rPr>
        <sz val="11"/>
        <color theme="1"/>
        <rFont val="Calibri"/>
        <family val="2"/>
      </rPr>
      <t>. Ello implica que a más endeudamiento</t>
    </r>
  </si>
  <si>
    <t>destinado a la financiación del activo, menor es la rentabilidad de los fondos aportados por los accionistas (ROE), hasta el punto que puede llegar a ser negativa, al poner en pérdidas</t>
  </si>
  <si>
    <t>el negocio.</t>
  </si>
  <si>
    <t>Veamos que sucede cuando el Resultado de Explotación cae a 3.000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</si>
</sst>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€&quot;"/>
    <numFmt numFmtId="166" formatCode="#,##0.00\ &quot;€&quot;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0" fontId="0" fillId="32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32" borderId="0" xfId="0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29"/>
  <sheetViews>
    <sheetView zoomScalePageLayoutView="0" workbookViewId="0" topLeftCell="A7">
      <selection activeCell="I32" sqref="I32"/>
    </sheetView>
  </sheetViews>
  <sheetFormatPr defaultColWidth="11.421875" defaultRowHeight="15"/>
  <cols>
    <col min="5" max="5" width="11.57421875" style="0" bestFit="1" customWidth="1"/>
    <col min="7" max="7" width="12.00390625" style="0" customWidth="1"/>
  </cols>
  <sheetData>
    <row r="3" ht="15">
      <c r="C3" t="s">
        <v>0</v>
      </c>
    </row>
    <row r="5" ht="15">
      <c r="C5" t="s">
        <v>1</v>
      </c>
    </row>
    <row r="6" ht="15">
      <c r="C6" t="s">
        <v>2</v>
      </c>
    </row>
    <row r="8" ht="15.75" thickBot="1"/>
    <row r="9" spans="5:8" ht="15.75" thickBot="1">
      <c r="E9" s="2" t="s">
        <v>9</v>
      </c>
      <c r="F9" s="3" t="s">
        <v>10</v>
      </c>
      <c r="G9" s="4" t="s">
        <v>11</v>
      </c>
      <c r="H9" s="5"/>
    </row>
    <row r="10" spans="3:7" ht="15">
      <c r="C10" s="14" t="s">
        <v>3</v>
      </c>
      <c r="D10" s="15"/>
      <c r="E10" s="6">
        <v>60</v>
      </c>
      <c r="F10" s="7">
        <v>30</v>
      </c>
      <c r="G10" s="7">
        <f>E10</f>
        <v>60</v>
      </c>
    </row>
    <row r="11" spans="3:7" ht="15">
      <c r="C11" s="16" t="s">
        <v>4</v>
      </c>
      <c r="D11" s="17"/>
      <c r="E11" s="8">
        <v>3</v>
      </c>
      <c r="F11" s="9">
        <v>2</v>
      </c>
      <c r="G11" s="20">
        <f>G14/G13</f>
        <v>3.2</v>
      </c>
    </row>
    <row r="12" spans="3:7" ht="15">
      <c r="C12" s="16" t="s">
        <v>5</v>
      </c>
      <c r="D12" s="17"/>
      <c r="E12" s="8">
        <f>E10/E11</f>
        <v>20</v>
      </c>
      <c r="F12" s="9">
        <f>F10/F11</f>
        <v>15</v>
      </c>
      <c r="G12" s="21">
        <f>G10/G11</f>
        <v>18.75</v>
      </c>
    </row>
    <row r="13" spans="3:7" ht="15">
      <c r="C13" s="16" t="s">
        <v>6</v>
      </c>
      <c r="D13" s="17"/>
      <c r="E13" s="10">
        <v>200000</v>
      </c>
      <c r="F13" s="11">
        <v>100000</v>
      </c>
      <c r="G13" s="11">
        <f>E13+F15/E10</f>
        <v>250000</v>
      </c>
    </row>
    <row r="14" spans="3:7" ht="15">
      <c r="C14" s="16" t="s">
        <v>7</v>
      </c>
      <c r="D14" s="17"/>
      <c r="E14" s="8">
        <f>E13*E11</f>
        <v>600000</v>
      </c>
      <c r="F14" s="9">
        <f>F13*F11</f>
        <v>200000</v>
      </c>
      <c r="G14" s="9">
        <f>SUM(E14:F14)</f>
        <v>800000</v>
      </c>
    </row>
    <row r="15" spans="3:7" ht="15.75" thickBot="1">
      <c r="C15" s="18" t="s">
        <v>8</v>
      </c>
      <c r="D15" s="19"/>
      <c r="E15" s="12">
        <f>E13*E10</f>
        <v>12000000</v>
      </c>
      <c r="F15" s="13">
        <f>F13*F10</f>
        <v>3000000</v>
      </c>
      <c r="G15" s="13">
        <f>SUM(E15:F15)</f>
        <v>15000000</v>
      </c>
    </row>
    <row r="18" ht="15">
      <c r="C18" t="s">
        <v>12</v>
      </c>
    </row>
    <row r="19" ht="15">
      <c r="C19" t="s">
        <v>13</v>
      </c>
    </row>
    <row r="20" ht="15">
      <c r="C20" t="s">
        <v>14</v>
      </c>
    </row>
    <row r="22" ht="15">
      <c r="C22" t="s">
        <v>15</v>
      </c>
    </row>
    <row r="23" ht="15">
      <c r="C23" t="s">
        <v>16</v>
      </c>
    </row>
    <row r="25" ht="15">
      <c r="C25" t="s">
        <v>17</v>
      </c>
    </row>
    <row r="26" ht="15">
      <c r="C26" t="s">
        <v>18</v>
      </c>
    </row>
    <row r="28" spans="3:15" ht="15">
      <c r="C28" s="22" t="s">
        <v>19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3:15" ht="15">
      <c r="C29" s="22" t="s">
        <v>20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63"/>
  <sheetViews>
    <sheetView tabSelected="1" zoomScalePageLayoutView="0" workbookViewId="0" topLeftCell="A1">
      <selection activeCell="H65" sqref="H65"/>
    </sheetView>
  </sheetViews>
  <sheetFormatPr defaultColWidth="11.421875" defaultRowHeight="15"/>
  <cols>
    <col min="8" max="8" width="16.140625" style="0" customWidth="1"/>
  </cols>
  <sheetData>
    <row r="3" ht="15">
      <c r="B3" t="s">
        <v>21</v>
      </c>
    </row>
    <row r="5" ht="15">
      <c r="B5" t="s">
        <v>22</v>
      </c>
    </row>
    <row r="7" ht="15">
      <c r="B7" t="s">
        <v>23</v>
      </c>
    </row>
    <row r="8" ht="15">
      <c r="B8" t="s">
        <v>24</v>
      </c>
    </row>
    <row r="9" ht="15">
      <c r="B9" t="s">
        <v>25</v>
      </c>
    </row>
    <row r="11" ht="15">
      <c r="B11" t="s">
        <v>26</v>
      </c>
    </row>
    <row r="12" ht="15">
      <c r="B12" t="s">
        <v>27</v>
      </c>
    </row>
    <row r="13" ht="15">
      <c r="B13" t="s">
        <v>28</v>
      </c>
    </row>
    <row r="15" spans="2:7" ht="15">
      <c r="B15" s="26" t="s">
        <v>29</v>
      </c>
      <c r="C15" s="26"/>
      <c r="D15" s="26"/>
      <c r="E15" s="24" t="s">
        <v>30</v>
      </c>
      <c r="F15" s="24" t="s">
        <v>31</v>
      </c>
      <c r="G15" s="24" t="s">
        <v>32</v>
      </c>
    </row>
    <row r="16" spans="2:7" ht="15">
      <c r="B16" t="s">
        <v>33</v>
      </c>
      <c r="E16" s="1">
        <v>6000</v>
      </c>
      <c r="F16" s="1">
        <v>6000</v>
      </c>
      <c r="G16" s="1">
        <v>6000</v>
      </c>
    </row>
    <row r="17" spans="2:9" ht="15">
      <c r="B17" t="s">
        <v>34</v>
      </c>
      <c r="E17" s="1">
        <v>0</v>
      </c>
      <c r="F17" s="1">
        <f>F21*I17</f>
        <v>2000</v>
      </c>
      <c r="G17" s="1">
        <f>90000*I17</f>
        <v>3600</v>
      </c>
      <c r="H17" t="s">
        <v>44</v>
      </c>
      <c r="I17" s="23">
        <v>0.04</v>
      </c>
    </row>
    <row r="18" spans="2:7" ht="15">
      <c r="B18" t="s">
        <v>35</v>
      </c>
      <c r="E18" s="1">
        <f>E16-E17</f>
        <v>6000</v>
      </c>
      <c r="F18" s="1">
        <f>F16-F17</f>
        <v>4000</v>
      </c>
      <c r="G18" s="1">
        <f>G16-G17</f>
        <v>2400</v>
      </c>
    </row>
    <row r="19" spans="2:7" ht="15">
      <c r="B19" t="s">
        <v>36</v>
      </c>
      <c r="E19" s="1">
        <f>E18*0.3</f>
        <v>1800</v>
      </c>
      <c r="F19" s="1">
        <f>F18*0.3</f>
        <v>1200</v>
      </c>
      <c r="G19" s="1">
        <f>G18*0.3</f>
        <v>720</v>
      </c>
    </row>
    <row r="20" spans="2:7" ht="15">
      <c r="B20" t="s">
        <v>37</v>
      </c>
      <c r="E20" s="1">
        <f>E18-E19</f>
        <v>4200</v>
      </c>
      <c r="F20" s="1">
        <f>F18-F19</f>
        <v>2800</v>
      </c>
      <c r="G20" s="1">
        <f>G18-G19</f>
        <v>1680</v>
      </c>
    </row>
    <row r="21" spans="2:7" ht="15">
      <c r="B21" t="s">
        <v>38</v>
      </c>
      <c r="E21" s="1">
        <v>100000</v>
      </c>
      <c r="F21" s="1">
        <v>50000</v>
      </c>
      <c r="G21" s="1">
        <v>10000</v>
      </c>
    </row>
    <row r="22" spans="2:7" ht="15">
      <c r="B22" t="s">
        <v>39</v>
      </c>
      <c r="E22" s="25">
        <f>E16/100000</f>
        <v>0.06</v>
      </c>
      <c r="F22" s="25">
        <f>F16/100000</f>
        <v>0.06</v>
      </c>
      <c r="G22" s="25">
        <f>G16/100000</f>
        <v>0.06</v>
      </c>
    </row>
    <row r="23" spans="2:7" ht="15">
      <c r="B23" t="s">
        <v>40</v>
      </c>
      <c r="E23" s="25">
        <f>E20/E21</f>
        <v>0.042</v>
      </c>
      <c r="F23" s="25">
        <f>F20/F21</f>
        <v>0.056</v>
      </c>
      <c r="G23" s="25">
        <f>G20/G21</f>
        <v>0.168</v>
      </c>
    </row>
    <row r="25" ht="15">
      <c r="B25" t="s">
        <v>41</v>
      </c>
    </row>
    <row r="26" ht="15">
      <c r="B26" t="s">
        <v>42</v>
      </c>
    </row>
    <row r="28" ht="15">
      <c r="B28" t="s">
        <v>43</v>
      </c>
    </row>
    <row r="29" ht="15">
      <c r="B29" t="s">
        <v>45</v>
      </c>
    </row>
    <row r="33" ht="15">
      <c r="B33" t="s">
        <v>46</v>
      </c>
    </row>
    <row r="35" spans="2:7" ht="15">
      <c r="B35" s="26" t="s">
        <v>29</v>
      </c>
      <c r="C35" s="26"/>
      <c r="D35" s="26"/>
      <c r="E35" s="24" t="s">
        <v>30</v>
      </c>
      <c r="F35" s="24" t="s">
        <v>31</v>
      </c>
      <c r="G35" s="24" t="s">
        <v>32</v>
      </c>
    </row>
    <row r="36" spans="2:7" ht="15">
      <c r="B36" t="s">
        <v>33</v>
      </c>
      <c r="E36" s="1">
        <v>6000</v>
      </c>
      <c r="F36" s="1">
        <v>6000</v>
      </c>
      <c r="G36" s="1">
        <v>6000</v>
      </c>
    </row>
    <row r="37" spans="2:9" ht="15">
      <c r="B37" t="s">
        <v>34</v>
      </c>
      <c r="E37" s="1">
        <v>0</v>
      </c>
      <c r="F37" s="1">
        <f>F41*I37</f>
        <v>3500.0000000000005</v>
      </c>
      <c r="G37" s="1">
        <f>90000*I37</f>
        <v>6300.000000000001</v>
      </c>
      <c r="H37" t="s">
        <v>44</v>
      </c>
      <c r="I37" s="23">
        <v>0.07</v>
      </c>
    </row>
    <row r="38" spans="2:7" ht="15">
      <c r="B38" t="s">
        <v>35</v>
      </c>
      <c r="E38" s="1">
        <f>E36-E37</f>
        <v>6000</v>
      </c>
      <c r="F38" s="1">
        <f>F36-F37</f>
        <v>2499.9999999999995</v>
      </c>
      <c r="G38" s="1">
        <f>G36-G37</f>
        <v>-300.0000000000009</v>
      </c>
    </row>
    <row r="39" spans="2:7" ht="15">
      <c r="B39" t="s">
        <v>36</v>
      </c>
      <c r="E39" s="1">
        <f>E38*0.3</f>
        <v>1800</v>
      </c>
      <c r="F39" s="1">
        <f>F38*0.3</f>
        <v>749.9999999999999</v>
      </c>
      <c r="G39" s="1">
        <f>G38*0.3+90</f>
        <v>-2.7000623958883807E-13</v>
      </c>
    </row>
    <row r="40" spans="2:7" ht="15">
      <c r="B40" t="s">
        <v>37</v>
      </c>
      <c r="E40" s="1">
        <f>E38-E39</f>
        <v>4200</v>
      </c>
      <c r="F40" s="1">
        <f>F38-F39</f>
        <v>1749.9999999999995</v>
      </c>
      <c r="G40" s="1">
        <f>G38-G39</f>
        <v>-300.0000000000006</v>
      </c>
    </row>
    <row r="41" spans="2:7" ht="15">
      <c r="B41" t="s">
        <v>38</v>
      </c>
      <c r="E41" s="1">
        <v>100000</v>
      </c>
      <c r="F41" s="1">
        <v>50000</v>
      </c>
      <c r="G41" s="1">
        <v>10000</v>
      </c>
    </row>
    <row r="42" spans="2:7" ht="15">
      <c r="B42" t="s">
        <v>39</v>
      </c>
      <c r="E42" s="25">
        <f>E36/100000</f>
        <v>0.06</v>
      </c>
      <c r="F42" s="25">
        <f>F36/100000</f>
        <v>0.06</v>
      </c>
      <c r="G42" s="25">
        <f>G36/100000</f>
        <v>0.06</v>
      </c>
    </row>
    <row r="43" spans="2:7" ht="15">
      <c r="B43" t="s">
        <v>40</v>
      </c>
      <c r="E43" s="25">
        <f>E40/E41</f>
        <v>0.042</v>
      </c>
      <c r="F43" s="25">
        <f>F40/F41</f>
        <v>0.03499999999999999</v>
      </c>
      <c r="G43" s="25">
        <f>G40/G41</f>
        <v>-0.03000000000000006</v>
      </c>
    </row>
    <row r="45" ht="15">
      <c r="B45" t="s">
        <v>41</v>
      </c>
    </row>
    <row r="46" ht="15">
      <c r="B46" t="s">
        <v>42</v>
      </c>
    </row>
    <row r="48" ht="15">
      <c r="B48" t="s">
        <v>47</v>
      </c>
    </row>
    <row r="49" ht="15">
      <c r="B49" t="s">
        <v>48</v>
      </c>
    </row>
    <row r="50" ht="15">
      <c r="B50" t="s">
        <v>49</v>
      </c>
    </row>
    <row r="53" ht="15">
      <c r="B53" t="s">
        <v>50</v>
      </c>
    </row>
    <row r="55" spans="2:7" ht="15">
      <c r="B55" s="26" t="s">
        <v>29</v>
      </c>
      <c r="C55" s="26"/>
      <c r="D55" s="26"/>
      <c r="E55" s="24" t="s">
        <v>30</v>
      </c>
      <c r="F55" s="24" t="s">
        <v>31</v>
      </c>
      <c r="G55" s="24" t="s">
        <v>32</v>
      </c>
    </row>
    <row r="56" spans="2:7" ht="15">
      <c r="B56" t="s">
        <v>33</v>
      </c>
      <c r="E56" s="1">
        <v>3000</v>
      </c>
      <c r="F56" s="1">
        <v>3000</v>
      </c>
      <c r="G56" s="1">
        <v>3000</v>
      </c>
    </row>
    <row r="57" spans="2:9" ht="15">
      <c r="B57" t="s">
        <v>34</v>
      </c>
      <c r="E57" s="1">
        <v>0</v>
      </c>
      <c r="F57" s="1">
        <f>F61*I57</f>
        <v>3500.0000000000005</v>
      </c>
      <c r="G57" s="1">
        <f>90000*I57</f>
        <v>6300.000000000001</v>
      </c>
      <c r="H57" t="s">
        <v>44</v>
      </c>
      <c r="I57" s="23">
        <v>0.07</v>
      </c>
    </row>
    <row r="58" spans="2:7" ht="15">
      <c r="B58" t="s">
        <v>35</v>
      </c>
      <c r="E58" s="1">
        <f>E56-E57</f>
        <v>3000</v>
      </c>
      <c r="F58" s="1">
        <f>F56-F57</f>
        <v>-500.00000000000045</v>
      </c>
      <c r="G58" s="1">
        <f>G56-G57</f>
        <v>-3300.000000000001</v>
      </c>
    </row>
    <row r="59" spans="2:7" ht="15">
      <c r="B59" t="s">
        <v>36</v>
      </c>
      <c r="E59" s="1">
        <f>E58*0.3</f>
        <v>900</v>
      </c>
      <c r="F59" s="1">
        <f>F58*0.3</f>
        <v>-150.00000000000014</v>
      </c>
      <c r="G59" s="1">
        <f>G58*0.3+90</f>
        <v>-900.0000000000002</v>
      </c>
    </row>
    <row r="60" spans="2:7" ht="15">
      <c r="B60" t="s">
        <v>37</v>
      </c>
      <c r="E60" s="1">
        <f>E58-E59</f>
        <v>2100</v>
      </c>
      <c r="F60" s="1">
        <f>F58-F59</f>
        <v>-350.00000000000034</v>
      </c>
      <c r="G60" s="1">
        <f>G58-G59</f>
        <v>-2400.000000000001</v>
      </c>
    </row>
    <row r="61" spans="2:7" ht="15">
      <c r="B61" t="s">
        <v>38</v>
      </c>
      <c r="E61" s="1">
        <v>100000</v>
      </c>
      <c r="F61" s="1">
        <v>50000</v>
      </c>
      <c r="G61" s="1">
        <v>10000</v>
      </c>
    </row>
    <row r="62" spans="2:7" ht="15">
      <c r="B62" t="s">
        <v>39</v>
      </c>
      <c r="E62" s="25">
        <f>E56/100000</f>
        <v>0.03</v>
      </c>
      <c r="F62" s="25">
        <f>F56/100000</f>
        <v>0.03</v>
      </c>
      <c r="G62" s="25">
        <f>G56/100000</f>
        <v>0.03</v>
      </c>
    </row>
    <row r="63" spans="2:7" ht="15">
      <c r="B63" t="s">
        <v>40</v>
      </c>
      <c r="E63" s="25">
        <f>E60/E61</f>
        <v>0.021</v>
      </c>
      <c r="F63" s="25">
        <f>F60/F61</f>
        <v>-0.007000000000000007</v>
      </c>
      <c r="G63" s="25">
        <f>G60/G61</f>
        <v>-0.2400000000000001</v>
      </c>
    </row>
  </sheetData>
  <sheetProtection/>
  <mergeCells count="3">
    <mergeCell ref="B15:D15"/>
    <mergeCell ref="B35:D35"/>
    <mergeCell ref="B55:D55"/>
  </mergeCells>
  <printOptions/>
  <pageMargins left="0.7" right="0.7" top="0.75" bottom="0.75" header="0.3" footer="0.3"/>
  <pageSetup horizontalDpi="600" verticalDpi="600" orientation="portrait" paperSize="9" r:id="rId1"/>
  <ignoredErrors>
    <ignoredError sqref="E19:G19 E39:G39 E59 F59:G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Hernández</dc:creator>
  <cp:keywords/>
  <dc:description/>
  <cp:lastModifiedBy>Roberto Hernández</cp:lastModifiedBy>
  <dcterms:created xsi:type="dcterms:W3CDTF">2015-05-20T08:16:12Z</dcterms:created>
  <dcterms:modified xsi:type="dcterms:W3CDTF">2016-02-02T16:42:02Z</dcterms:modified>
  <cp:category/>
  <cp:version/>
  <cp:contentType/>
  <cp:contentStatus/>
</cp:coreProperties>
</file>